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 activeTab="1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definedNames>
    <definedName name="Autoren">Fotografen!$A$2:$A$35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12" i="3"/>
  <c r="D12" s="1"/>
  <c r="A14"/>
  <c r="D14" s="1"/>
  <c r="A15"/>
  <c r="D15" s="1"/>
  <c r="A9"/>
  <c r="D9" s="1"/>
  <c r="A13"/>
  <c r="D13" s="1"/>
  <c r="A16"/>
  <c r="D16" s="1"/>
  <c r="A11"/>
  <c r="D11" s="1"/>
  <c r="A17"/>
  <c r="D17" s="1"/>
  <c r="A18"/>
  <c r="D18" s="1"/>
  <c r="A19"/>
  <c r="D19" s="1"/>
  <c r="B19" s="1"/>
  <c r="A6"/>
  <c r="D6" s="1"/>
  <c r="A20"/>
  <c r="D20" s="1"/>
  <c r="A21"/>
  <c r="D21" s="1"/>
  <c r="A22"/>
  <c r="D22" s="1"/>
  <c r="A23"/>
  <c r="D23" s="1"/>
  <c r="A10"/>
  <c r="D10" s="1"/>
  <c r="A24"/>
  <c r="D24" s="1"/>
  <c r="A25"/>
  <c r="D25" s="1"/>
  <c r="A26"/>
  <c r="D26" s="1"/>
  <c r="A27"/>
  <c r="D27" s="1"/>
  <c r="A28"/>
  <c r="D28" s="1"/>
  <c r="C28" s="1"/>
  <c r="H28" s="1"/>
  <c r="A29"/>
  <c r="D29" s="1"/>
  <c r="C29" s="1"/>
  <c r="H29" s="1"/>
  <c r="A30"/>
  <c r="D30" s="1"/>
  <c r="C30" s="1"/>
  <c r="H30" s="1"/>
  <c r="A8"/>
  <c r="D8" s="1"/>
  <c r="A31"/>
  <c r="D31" s="1"/>
  <c r="A32"/>
  <c r="D32" s="1"/>
  <c r="C32" s="1"/>
  <c r="H32" s="1"/>
  <c r="A33"/>
  <c r="D33" s="1"/>
  <c r="B33" s="1"/>
  <c r="A7"/>
  <c r="D7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0"/>
  <c r="B21"/>
  <c r="C21"/>
  <c r="H21" s="1"/>
  <c r="B31"/>
  <c r="C31"/>
  <c r="H31" s="1"/>
  <c r="B12"/>
  <c r="C20"/>
  <c r="H20" s="1"/>
  <c r="B20"/>
  <c r="C19"/>
  <c r="B34"/>
  <c r="B28"/>
  <c r="B29"/>
  <c r="B32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7"/>
  <c r="W11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W4"/>
  <c r="W6"/>
  <c r="W14"/>
  <c r="W16"/>
  <c r="W8"/>
  <c r="W10"/>
  <c r="W3"/>
  <c r="W5"/>
  <c r="W9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Y7" l="1"/>
  <c r="AJ7" s="1"/>
  <c r="X9"/>
  <c r="Y9"/>
  <c r="AJ9" s="1"/>
  <c r="X5"/>
  <c r="Y5"/>
  <c r="AJ5" s="1"/>
  <c r="X11"/>
  <c r="Y11"/>
  <c r="X3"/>
  <c r="Y3"/>
  <c r="AJ3" s="1"/>
  <c r="X10"/>
  <c r="Y10"/>
  <c r="AJ10" s="1"/>
  <c r="X8"/>
  <c r="Y8"/>
  <c r="AJ8" s="1"/>
  <c r="X6"/>
  <c r="Y6"/>
  <c r="AJ6" s="1"/>
  <c r="X4"/>
  <c r="Y4"/>
  <c r="AJ4" s="1"/>
  <c r="X12"/>
  <c r="Y12"/>
  <c r="AJ12" s="1"/>
  <c r="X16"/>
  <c r="Y16"/>
  <c r="AJ16" s="1"/>
  <c r="X15"/>
  <c r="Y15"/>
  <c r="AJ15" s="1"/>
  <c r="X14"/>
  <c r="Y14"/>
  <c r="AJ14" s="1"/>
  <c r="X13"/>
  <c r="Y13"/>
  <c r="AJ13" s="1"/>
  <c r="B7" i="3"/>
  <c r="B8"/>
  <c r="B6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7"/>
  <c r="AJ50"/>
  <c r="X50"/>
  <c r="B18" i="3"/>
  <c r="B13"/>
  <c r="AJ45" i="1"/>
  <c r="AJ37"/>
  <c r="B25" i="3"/>
  <c r="AJ46" i="1"/>
  <c r="AJ38"/>
  <c r="AJ43"/>
  <c r="AJ44"/>
  <c r="B17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19" i="3"/>
  <c r="H19"/>
  <c r="G35"/>
  <c r="E35"/>
  <c r="F35"/>
  <c r="B11"/>
  <c r="B26"/>
  <c r="B16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9" i="3"/>
  <c r="B23"/>
  <c r="B24"/>
  <c r="B10"/>
  <c r="B14"/>
  <c r="B15"/>
  <c r="B27"/>
  <c r="B22"/>
  <c r="C12"/>
  <c r="H12" s="1"/>
  <c r="G19"/>
  <c r="E19"/>
  <c r="AJ23" i="1"/>
  <c r="AJ32"/>
  <c r="AJ11"/>
  <c r="AJ21"/>
  <c r="AJ27"/>
  <c r="AJ20"/>
  <c r="AJ22"/>
  <c r="AJ25"/>
  <c r="AJ24"/>
  <c r="AJ28"/>
  <c r="AJ26"/>
  <c r="AJ17"/>
  <c r="AJ29"/>
  <c r="AJ18"/>
  <c r="AJ30"/>
  <c r="AJ19"/>
  <c r="AJ31"/>
  <c r="B15" i="5"/>
  <c r="C7" i="3" l="1"/>
  <c r="H7" s="1"/>
  <c r="C8"/>
  <c r="H8" s="1"/>
  <c r="C6"/>
  <c r="H6" s="1"/>
  <c r="AH19" i="1"/>
  <c r="AI19"/>
  <c r="AH88"/>
  <c r="AI88"/>
  <c r="AH49"/>
  <c r="AI49"/>
  <c r="AH44"/>
  <c r="AI44"/>
  <c r="AH11"/>
  <c r="AI11"/>
  <c r="AH16"/>
  <c r="AI16"/>
  <c r="AH21"/>
  <c r="AI21"/>
  <c r="AH96"/>
  <c r="AI96"/>
  <c r="AH41"/>
  <c r="AI41"/>
  <c r="AH31"/>
  <c r="AI31"/>
  <c r="AH17"/>
  <c r="AI17"/>
  <c r="AH3"/>
  <c r="AI3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9"/>
  <c r="AI9"/>
  <c r="AH32"/>
  <c r="AI32"/>
  <c r="AH36"/>
  <c r="AI36"/>
  <c r="AH95"/>
  <c r="AI95"/>
  <c r="AH34"/>
  <c r="AI34"/>
  <c r="AH38"/>
  <c r="AI38"/>
  <c r="AH50"/>
  <c r="AI50"/>
  <c r="AH7"/>
  <c r="AI7"/>
  <c r="AH26"/>
  <c r="AI26"/>
  <c r="AH6"/>
  <c r="AI6"/>
  <c r="AH10"/>
  <c r="AI10"/>
  <c r="AH93"/>
  <c r="AI93"/>
  <c r="AH91"/>
  <c r="AI91"/>
  <c r="AH48"/>
  <c r="AI48"/>
  <c r="AH37"/>
  <c r="AI37"/>
  <c r="AH29"/>
  <c r="AI29"/>
  <c r="AH5"/>
  <c r="AI5"/>
  <c r="AH18"/>
  <c r="AI18"/>
  <c r="AH15"/>
  <c r="AI15"/>
  <c r="AH90"/>
  <c r="AI90"/>
  <c r="AH46"/>
  <c r="AI46"/>
  <c r="AH14"/>
  <c r="AI14"/>
  <c r="AH12"/>
  <c r="AI12"/>
  <c r="AH30"/>
  <c r="AI30"/>
  <c r="AH4"/>
  <c r="AI4"/>
  <c r="AH20"/>
  <c r="AI20"/>
  <c r="AH8"/>
  <c r="AI8"/>
  <c r="AH33"/>
  <c r="AI33"/>
  <c r="AH98"/>
  <c r="AI98"/>
  <c r="AH47"/>
  <c r="AI47"/>
  <c r="AH43"/>
  <c r="AI43"/>
  <c r="AF39"/>
  <c r="AG39"/>
  <c r="AF45"/>
  <c r="AG45"/>
  <c r="AF6"/>
  <c r="AG6"/>
  <c r="AF13"/>
  <c r="AG13"/>
  <c r="AF10"/>
  <c r="AG10"/>
  <c r="AF93"/>
  <c r="AG93"/>
  <c r="AF91"/>
  <c r="AG91"/>
  <c r="AF48"/>
  <c r="AG48"/>
  <c r="AF37"/>
  <c r="AG37"/>
  <c r="AF29"/>
  <c r="AG29"/>
  <c r="AF25"/>
  <c r="AG25"/>
  <c r="AF5"/>
  <c r="AG5"/>
  <c r="AF85"/>
  <c r="AG85"/>
  <c r="AF99"/>
  <c r="AG99"/>
  <c r="AF40"/>
  <c r="AG40"/>
  <c r="AF31"/>
  <c r="AG31"/>
  <c r="AF3"/>
  <c r="AG3"/>
  <c r="AF18"/>
  <c r="AG18"/>
  <c r="AF23"/>
  <c r="AG23"/>
  <c r="AF42"/>
  <c r="AG42"/>
  <c r="AF9"/>
  <c r="AG9"/>
  <c r="AF32"/>
  <c r="AG32"/>
  <c r="AF34"/>
  <c r="AG34"/>
  <c r="AF38"/>
  <c r="AG38"/>
  <c r="AF50"/>
  <c r="AG50"/>
  <c r="AF30"/>
  <c r="AG30"/>
  <c r="AF4"/>
  <c r="AG4"/>
  <c r="AF20"/>
  <c r="AG20"/>
  <c r="AF8"/>
  <c r="AG8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7"/>
  <c r="AG7"/>
  <c r="AF11"/>
  <c r="AG11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11"/>
  <c r="AE11"/>
  <c r="AD88"/>
  <c r="AE88"/>
  <c r="AD44"/>
  <c r="AE44"/>
  <c r="AD16"/>
  <c r="AE16"/>
  <c r="AD22"/>
  <c r="AE22"/>
  <c r="AD96"/>
  <c r="AE96"/>
  <c r="AD31"/>
  <c r="AE31"/>
  <c r="AD17"/>
  <c r="AE17"/>
  <c r="AD27"/>
  <c r="AE27"/>
  <c r="AD6"/>
  <c r="AE6"/>
  <c r="AD10"/>
  <c r="AE10"/>
  <c r="AD29"/>
  <c r="AE29"/>
  <c r="AD25"/>
  <c r="AE25"/>
  <c r="AD5"/>
  <c r="AE5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8"/>
  <c r="AE8"/>
  <c r="AD98"/>
  <c r="AE98"/>
  <c r="AD19"/>
  <c r="AE19"/>
  <c r="AD7"/>
  <c r="AE7"/>
  <c r="AD49"/>
  <c r="AE49"/>
  <c r="AD26"/>
  <c r="AE26"/>
  <c r="AD21"/>
  <c r="AE21"/>
  <c r="AD41"/>
  <c r="AE41"/>
  <c r="AD3"/>
  <c r="AE3"/>
  <c r="AD39"/>
  <c r="AE39"/>
  <c r="AD45"/>
  <c r="AE45"/>
  <c r="AD23"/>
  <c r="AE23"/>
  <c r="AD9"/>
  <c r="AE9"/>
  <c r="AD36"/>
  <c r="AE36"/>
  <c r="AD50"/>
  <c r="AE50"/>
  <c r="AD4"/>
  <c r="AE4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8" i="3"/>
  <c r="H18" s="1"/>
  <c r="C13"/>
  <c r="H13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8"/>
  <c r="AA7"/>
  <c r="AC22"/>
  <c r="AC17"/>
  <c r="AC6"/>
  <c r="AC29"/>
  <c r="AC25"/>
  <c r="AC5"/>
  <c r="AC35"/>
  <c r="AC88"/>
  <c r="AC91"/>
  <c r="AC9"/>
  <c r="AC90"/>
  <c r="AC20"/>
  <c r="AC28"/>
  <c r="AC26"/>
  <c r="AC101"/>
  <c r="AC95"/>
  <c r="AC24"/>
  <c r="AC30"/>
  <c r="AC96"/>
  <c r="AC19"/>
  <c r="AC11"/>
  <c r="AC16"/>
  <c r="AC21"/>
  <c r="AC31"/>
  <c r="AC3"/>
  <c r="AC27"/>
  <c r="AC93"/>
  <c r="AC98"/>
  <c r="AC18"/>
  <c r="AC23"/>
  <c r="AC99"/>
  <c r="AC14"/>
  <c r="AC32"/>
  <c r="AC36"/>
  <c r="AC4"/>
  <c r="AC33"/>
  <c r="AC13"/>
  <c r="AC10"/>
  <c r="AC85"/>
  <c r="AC7"/>
  <c r="AC15"/>
  <c r="C25" i="3"/>
  <c r="H25" s="1"/>
  <c r="C11"/>
  <c r="C17"/>
  <c r="C26"/>
  <c r="H26" s="1"/>
  <c r="C16"/>
  <c r="H16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9"/>
  <c r="AB9"/>
  <c r="AA12"/>
  <c r="AB12"/>
  <c r="AA32"/>
  <c r="AB32"/>
  <c r="AA20"/>
  <c r="AB20"/>
  <c r="AA6"/>
  <c r="AB6"/>
  <c r="AA13"/>
  <c r="AB13"/>
  <c r="AA10"/>
  <c r="AB10"/>
  <c r="AA30"/>
  <c r="AB30"/>
  <c r="AA4"/>
  <c r="AB4"/>
  <c r="AA8"/>
  <c r="AB8"/>
  <c r="AA28"/>
  <c r="AB28"/>
  <c r="AB7"/>
  <c r="AA11"/>
  <c r="AB11"/>
  <c r="AA31"/>
  <c r="AB31"/>
  <c r="AA17"/>
  <c r="AB17"/>
  <c r="AA3"/>
  <c r="AB3"/>
  <c r="AA27"/>
  <c r="AB27"/>
  <c r="AA29"/>
  <c r="AB29"/>
  <c r="AA25"/>
  <c r="AB25"/>
  <c r="AA5"/>
  <c r="AB5"/>
  <c r="C27" i="3"/>
  <c r="C15"/>
  <c r="H15" s="1"/>
  <c r="C10"/>
  <c r="H10" s="1"/>
  <c r="C9"/>
  <c r="C22"/>
  <c r="H22" s="1"/>
  <c r="C24"/>
  <c r="H24" s="1"/>
  <c r="C14"/>
  <c r="H14" s="1"/>
  <c r="C23"/>
  <c r="H23" s="1"/>
  <c r="E32"/>
  <c r="F32"/>
  <c r="G32"/>
  <c r="E29"/>
  <c r="G29"/>
  <c r="F29"/>
  <c r="G28"/>
  <c r="E28"/>
  <c r="F28"/>
  <c r="F30"/>
  <c r="G30"/>
  <c r="E30"/>
  <c r="F31"/>
  <c r="E31"/>
  <c r="G31"/>
  <c r="G20"/>
  <c r="E20"/>
  <c r="F20"/>
  <c r="AP1" i="1"/>
  <c r="AS1"/>
  <c r="B11" i="5"/>
  <c r="B9"/>
  <c r="B12"/>
  <c r="B13"/>
  <c r="AM1" i="1"/>
  <c r="B14" i="5"/>
  <c r="B8"/>
  <c r="B6"/>
  <c r="B7"/>
  <c r="B10"/>
  <c r="G8" i="3" l="1"/>
  <c r="F8"/>
  <c r="E8"/>
  <c r="F6"/>
  <c r="E6"/>
  <c r="G6"/>
  <c r="E18"/>
  <c r="F18"/>
  <c r="G18"/>
  <c r="F17"/>
  <c r="H17"/>
  <c r="G11"/>
  <c r="H11"/>
  <c r="F27"/>
  <c r="H27"/>
  <c r="G9"/>
  <c r="H9"/>
  <c r="E11"/>
  <c r="F11"/>
  <c r="E17"/>
  <c r="G17"/>
  <c r="F9"/>
  <c r="E9"/>
  <c r="G27"/>
  <c r="E27"/>
  <c r="E21"/>
  <c r="G21"/>
  <c r="F21"/>
  <c r="E22"/>
  <c r="G22"/>
  <c r="F22"/>
  <c r="F12"/>
  <c r="E12"/>
  <c r="G12"/>
  <c r="G7"/>
  <c r="E7"/>
  <c r="F7"/>
  <c r="F26"/>
  <c r="E26"/>
  <c r="G26"/>
  <c r="G34"/>
  <c r="E34"/>
  <c r="F34"/>
  <c r="G10"/>
  <c r="F10"/>
  <c r="E10"/>
  <c r="G13"/>
  <c r="E13"/>
  <c r="F13"/>
  <c r="E14"/>
  <c r="F14"/>
  <c r="G14"/>
  <c r="F15"/>
  <c r="E15"/>
  <c r="G15"/>
  <c r="E16"/>
  <c r="G16"/>
  <c r="F16"/>
  <c r="E25"/>
  <c r="F25"/>
  <c r="G25"/>
  <c r="F24"/>
  <c r="E24"/>
  <c r="G24"/>
  <c r="F33"/>
  <c r="E33"/>
  <c r="G33"/>
  <c r="F23"/>
  <c r="G23"/>
  <c r="E23"/>
  <c r="AP2" i="1"/>
  <c r="AS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<sst xmlns="http://schemas.openxmlformats.org/spreadsheetml/2006/main" count="270" uniqueCount="117">
  <si>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</si>
  <si>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</si>
  <si>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</si>
  <si>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</si>
  <si>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</si>
  <si>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</si>
  <si>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</si>
  <si>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</si>
  <si>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</si>
  <si>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</si>
  <si>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</si>
  <si>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</si>
  <si>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</si>
  <si>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</si>
  <si>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</si>
  <si>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</si>
  <si>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</si>
  <si>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</si>
  <si>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</si>
  <si>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</si>
  <si>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</si>
  <si>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</si>
  <si>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</si>
  <si>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</si>
  <si>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</si>
  <si>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</si>
  <si>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</si>
  <si>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</si>
  <si>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</si>
  <si>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</si>
  <si>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</si>
  <si>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</si>
  <si>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</si>
  <si>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</si>
  <si>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</si>
  <si>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</si>
  <si>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</si>
  <si>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</si>
  <si>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</si>
  <si>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</si>
  <si>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</si>
  <si>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</si>
  <si>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</si>
  <si>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</si>
  <si>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</si>
  <si>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</si>
  <si>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</si>
  <si>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</si>
  <si>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</si>
  <si>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</si>
  <si>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</si>
  <si>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</si>
  <si>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</si>
  <si>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</si>
  <si>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</si>
  <si>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</si>
  <si>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</si>
  <si>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</si>
  <si>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</si>
  <si>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</si>
  <si>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</si>
  <si>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</si>
  <si>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Bernd Marek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</si>
  <si>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</si>
  <si>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</si>
  <si>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</si>
  <si>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</si>
  <si>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</si>
  <si>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</si>
  <si>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</si>
  <si>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</si>
  <si>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</si>
  <si>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Lisa Schmidt</t>
  </si>
  <si>
    <t>Manfred Schwab</t>
  </si>
  <si>
    <t>Manfred Wenz</t>
  </si>
  <si>
    <t>Margit Schmidt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</si>
  <si>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</si>
  <si>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</si>
  <si>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</si>
  <si>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</si>
  <si>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</si>
  <si>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</si>
  <si>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</si>
  <si>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</si>
  <si>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</si>
  <si>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</si>
  <si>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</si>
  <si>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Chris_Finsterer_Energie_2.jpg</t>
  </si>
  <si>
    <t>Bernd_Kober_Energie_1.jpg</t>
  </si>
  <si>
    <t>Gerhard_Rieß_Energie_3.jpg</t>
  </si>
  <si>
    <t>Chris_Finsterer_Energie_1.jpg</t>
  </si>
  <si>
    <t>Nadja_Cassim_Energie_1.jpg</t>
  </si>
  <si>
    <t>Chris_Finsterer_Energie_3.jpg</t>
  </si>
  <si>
    <t>Gerhard_Rieß_Energie_1.jpg</t>
  </si>
  <si>
    <t>Gerhard_Rieß_Energie_2.jpg</t>
  </si>
  <si>
    <t>Nadja_Cassim_Energie_2.jpg</t>
  </si>
  <si>
    <t>Nadja_Cassim_Energie_3.jpg</t>
  </si>
  <si>
    <t>Susanne_Deinhardt_Energie_1.jpg</t>
  </si>
  <si>
    <t>Chris_Finsterer</t>
  </si>
  <si>
    <t>Bernd_Kober</t>
  </si>
  <si>
    <t>Gerhard_Rieß</t>
  </si>
  <si>
    <t>Nadja_Cassim</t>
  </si>
  <si>
    <t>Susanne_Deinhardt</t>
  </si>
  <si>
    <t>Andreas_Toltz_Wörter_1.jpg</t>
  </si>
  <si>
    <t>Andreas_Toltz_Wörter_2.jpg</t>
  </si>
  <si>
    <t>Andreas_Toltz_Wörter_3.jpg</t>
  </si>
  <si>
    <t>Chris_Finsterer_Wörter_1.jpg</t>
  </si>
  <si>
    <t>Chris_Finsterer_Wörter_2.jpg</t>
  </si>
  <si>
    <t>Chris_Finsterer_Wörter_3.jpg</t>
  </si>
  <si>
    <t>Gerhard_Rieß_Wörter_1.jpg</t>
  </si>
  <si>
    <t>Gerhard_Rieß_Wörter_2.jpg</t>
  </si>
  <si>
    <t>Jan_Grünler_Wörter_1.jpg</t>
  </si>
  <si>
    <t>Jan_Grünler_Wörter_2.jpg</t>
  </si>
  <si>
    <t>Nadja_Cassim_Wörter_1.jpg</t>
  </si>
  <si>
    <t>Susanne_Deinhardt_Wörter_1.jpg</t>
  </si>
  <si>
    <t>Susanne_Deinhardt_Wörter_2.jpg</t>
  </si>
  <si>
    <t>Susanne_Deinhardt_Wörter_3.jpg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</si>
</sst>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2" totalsRowShown="0">
  <autoFilter ref="A1:A32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60331_W&#246;rter/Gerhard_Rie&#223;_W&#246;rter_2.jpg" TargetMode="External"/><Relationship Id="rId13" Type="http://schemas.openxmlformats.org/officeDocument/2006/relationships/hyperlink" Target="160331_W&#246;rter/Susanne_Deinhardt_W&#246;rter_2.jpg" TargetMode="External"/><Relationship Id="rId18" Type="http://schemas.openxmlformats.org/officeDocument/2006/relationships/table" Target="../tables/table1.xml"/><Relationship Id="rId3" Type="http://schemas.openxmlformats.org/officeDocument/2006/relationships/hyperlink" Target="160331_W&#246;rter/Andreas_Toltz_W&#246;rter_3.jpg" TargetMode="External"/><Relationship Id="rId7" Type="http://schemas.openxmlformats.org/officeDocument/2006/relationships/hyperlink" Target="160331_W&#246;rter/Gerhard_Rie&#223;_W&#246;rter_1.jpg" TargetMode="External"/><Relationship Id="rId12" Type="http://schemas.openxmlformats.org/officeDocument/2006/relationships/hyperlink" Target="160331_W&#246;rter/Susanne_Deinhardt_W&#246;rter_1.jpg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160331_W&#246;rter/Andreas_Toltz_W&#246;rter_2.jp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160331_W&#246;rter/Andreas_Toltz_W&#246;rter_1.jpg" TargetMode="External"/><Relationship Id="rId6" Type="http://schemas.openxmlformats.org/officeDocument/2006/relationships/hyperlink" Target="160331_W&#246;rter/Chris_Finsterer_W&#246;rter_3.jpg" TargetMode="External"/><Relationship Id="rId11" Type="http://schemas.openxmlformats.org/officeDocument/2006/relationships/hyperlink" Target="160331_W&#246;rter/Nadja_Cassim_W&#246;rter_1.jpg" TargetMode="External"/><Relationship Id="rId5" Type="http://schemas.openxmlformats.org/officeDocument/2006/relationships/hyperlink" Target="160331_W&#246;rter/Chris_Finsterer_W&#246;rter_2.jp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160331_W&#246;rter/Jan_Gr&#252;nler_W&#246;rter_2.jpg" TargetMode="External"/><Relationship Id="rId4" Type="http://schemas.openxmlformats.org/officeDocument/2006/relationships/hyperlink" Target="160331_W&#246;rter/Chris_Finsterer_W&#246;rter_1.jpg" TargetMode="External"/><Relationship Id="rId9" Type="http://schemas.openxmlformats.org/officeDocument/2006/relationships/hyperlink" Target="160331_W&#246;rter/Jan_Gr&#252;nler_W&#246;rter_1.jpg" TargetMode="External"/><Relationship Id="rId14" Type="http://schemas.openxmlformats.org/officeDocument/2006/relationships/hyperlink" Target="160331_W&#246;rter/Susanne_Deinhardt_W&#246;rter_3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workbookViewId="0">
      <pane ySplit="2" topLeftCell="A3" activePane="bottomLeft" state="frozen"/>
      <selection pane="bottomLeft" activeCell="Z3" sqref="Z3:Z16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Nadja_Cassim_Wörter_1.jpg von Nadja Cassim
Gerhard_Rieß_Wörter_1.jpg von Gerhard Rieß</v>
      </c>
      <c r="AN1" s="50"/>
      <c r="AO1" s="18" t="s">
        <v>17</v>
      </c>
      <c r="AP1" s="20" t="str">
        <f>VERKETTEN_P1(AB3:AB129,CHAR(10))</f>
        <v/>
      </c>
      <c r="AQ1" s="50"/>
      <c r="AR1" s="19" t="s">
        <v>18</v>
      </c>
      <c r="AS1" s="20" t="str">
        <f>VERKETTEN_P1(AC3:AC129,CHAR(10))</f>
        <v>Susanne_Deinhardt_Wörter_2.jpg von Susanne Deinhardt</v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e">
        <f ca="1">VERKETTEN_P1('Statistik nach Autor(in)'!E6:'Statistik nach Autor(in)'!E35,CHAR(10))</f>
        <v>#NAME?</v>
      </c>
      <c r="AN2" s="50"/>
      <c r="AO2" s="18" t="s">
        <v>17</v>
      </c>
      <c r="AP2" s="21" t="e">
        <f ca="1">VERKETTEN_P1('Statistik nach Autor(in)'!F6:'Statistik nach Autor(in)'!F35,CHAR(10))</f>
        <v>#NAME?</v>
      </c>
      <c r="AQ2" s="50"/>
      <c r="AR2" s="19" t="s">
        <v>18</v>
      </c>
      <c r="AS2" s="21" t="e">
        <f ca="1">VERKETTEN_P1('Statistik nach Autor(in)'!G6:'Statistik nach Autor(in)'!G35,CHAR(10))</f>
        <v>#NAME?</v>
      </c>
    </row>
    <row r="3" spans="1:45">
      <c r="A3" s="49">
        <v>1</v>
      </c>
      <c r="B3" s="46" t="s">
        <v>113</v>
      </c>
      <c r="C3" s="15">
        <v>1</v>
      </c>
      <c r="D3" s="15">
        <v>1</v>
      </c>
      <c r="E3" s="15">
        <v>3</v>
      </c>
      <c r="F3" s="15">
        <v>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8</v>
      </c>
      <c r="X3" s="31">
        <f>IF(Tabelle_Auswertung[[#This Row],[Bildname]]&lt;&gt;"",IF(Tabelle_Auswertung[[#This Row],[Punkte]]&gt;0,AVERAGE(Tabelle_Auswertung[[#This Row],[Juror 1]:[Juror 20]])," - ")," - ")</f>
        <v>2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27</v>
      </c>
      <c r="AA3" s="3" t="str">
        <f>IF(Tabelle_Auswertung[[#This Row],[Platz]]=1,CONCATENATE(Tabelle_Auswertung[[#This Row],[Bildname]]," von ",Tabelle_Auswertung[[#This Row],[Autor(in)]]),"")</f>
        <v>Nadja_Cassim_Wörter_1.jpg von Nadja Cassim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>
        <v>2</v>
      </c>
      <c r="B4" s="46" t="s">
        <v>109</v>
      </c>
      <c r="C4" s="15">
        <v>2</v>
      </c>
      <c r="D4" s="15">
        <v>2</v>
      </c>
      <c r="E4" s="15">
        <v>2</v>
      </c>
      <c r="F4" s="15">
        <v>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8</v>
      </c>
      <c r="X4" s="31">
        <f>IF(Tabelle_Auswertung[[#This Row],[Bildname]]&lt;&gt;"",IF(Tabelle_Auswertung[[#This Row],[Punkte]]&gt;0,AVERAGE(Tabelle_Auswertung[[#This Row],[Juror 1]:[Juror 20]])," - ")," - ")</f>
        <v>2</v>
      </c>
      <c r="Y4" s="16">
        <f>IF(Tabelle_Auswertung[[#This Row],[Bildname]]&lt;&gt;"",IF(Tabelle_Auswertung[[#This Row],[Punkte]]&gt;0,RANK(Tabelle_Auswertung[[#This Row],[Punkte]],[Punkte],0)," - ")," - ")</f>
        <v>1</v>
      </c>
      <c r="Z4" s="32" t="s">
        <v>22</v>
      </c>
      <c r="AA4" s="3" t="str">
        <f>IF(Tabelle_Auswertung[[#This Row],[Platz]]=1,CONCATENATE(Tabelle_Auswertung[[#This Row],[Bildname]]," von ",Tabelle_Auswertung[[#This Row],[Autor(in)]]),"")</f>
        <v>Gerhard_Rieß_Wörter_1.jpg von Gerhard Rieß</v>
      </c>
      <c r="AB4" s="3" t="str">
        <f>IF(Tabelle_Auswertung[[#This Row],[Platz]]=2,CONCATENATE(Tabelle_Auswertung[[#This Row],[Bildname]]," von ",Tabelle_Auswertung[[#This Row],[Autor(in)]]),"")</f>
        <v/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>
        <v>3</v>
      </c>
      <c r="B5" s="46" t="s">
        <v>115</v>
      </c>
      <c r="C5" s="15">
        <v>3</v>
      </c>
      <c r="D5" s="15">
        <v>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6</v>
      </c>
      <c r="X5" s="31">
        <f>IF(Tabelle_Auswertung[[#This Row],[Bildname]]&lt;&gt;"",IF(Tabelle_Auswertung[[#This Row],[Punkte]]&gt;0,AVERAGE(Tabelle_Auswertung[[#This Row],[Juror 1]:[Juror 20]])," - ")," - ")</f>
        <v>3</v>
      </c>
      <c r="Y5" s="16">
        <f>IF(Tabelle_Auswertung[[#This Row],[Bildname]]&lt;&gt;"",IF(Tabelle_Auswertung[[#This Row],[Punkte]]&gt;0,RANK(Tabelle_Auswertung[[#This Row],[Punkte]],[Punkte],0)," - ")," - ")</f>
        <v>3</v>
      </c>
      <c r="Z5" s="32" t="s">
        <v>25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/>
      </c>
      <c r="AC5" s="3" t="str">
        <f>IF(Tabelle_Auswertung[[#This Row],[Platz]]=3,CONCATENATE(Tabelle_Auswertung[[#This Row],[Bildname]]," von ",Tabelle_Auswertung[[#This Row],[Autor(in)]]),"")</f>
        <v>Susanne_Deinhardt_Wörter_2.jpg von Susanne Deinhardt</v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>
        <v>4</v>
      </c>
      <c r="B6" s="46" t="s">
        <v>110</v>
      </c>
      <c r="C6" s="15">
        <v>3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4</v>
      </c>
      <c r="X6" s="31">
        <f>IF(Tabelle_Auswertung[[#This Row],[Bildname]]&lt;&gt;"",IF(Tabelle_Auswertung[[#This Row],[Punkte]]&gt;0,AVERAGE(Tabelle_Auswertung[[#This Row],[Juror 1]:[Juror 20]])," - ")," - ")</f>
        <v>2</v>
      </c>
      <c r="Y6" s="16">
        <f>IF(Tabelle_Auswertung[[#This Row],[Bildname]]&lt;&gt;"",IF(Tabelle_Auswertung[[#This Row],[Punkte]]&gt;0,RANK(Tabelle_Auswertung[[#This Row],[Punkte]],[Punkte],0)," - ")," - ")</f>
        <v>4</v>
      </c>
      <c r="Z6" s="32" t="s">
        <v>22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>Gerhard_Rieß_Wörter_2.jpg von Gerhard Rieß</v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>
        <v>5</v>
      </c>
      <c r="B7" s="46" t="s">
        <v>104</v>
      </c>
      <c r="C7" s="15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>
        <f>IF(Tabelle_Auswertung[[#This Row],[Bildname]]&lt;&gt;"",SUM(Tabelle_Auswertung[[#This Row],[Juror 1]:[Juror 20]])," - ")</f>
        <v>3</v>
      </c>
      <c r="X7" s="31">
        <f>IF(Tabelle_Auswertung[[#This Row],[Bildname]]&lt;&gt;"",IF(Tabelle_Auswertung[[#This Row],[Punkte]]&gt;0,AVERAGE(Tabelle_Auswertung[[#This Row],[Juror 1]:[Juror 20]])," - ")," - ")</f>
        <v>3</v>
      </c>
      <c r="Y7" s="16">
        <f>IF(Tabelle_Auswertung[[#This Row],[Bildname]]&lt;&gt;"",IF(Tabelle_Auswertung[[#This Row],[Punkte]]&gt;0,RANK(Tabelle_Auswertung[[#This Row],[Punkte]],[Punkte],0)," - ")," - ")</f>
        <v>5</v>
      </c>
      <c r="Z7" s="32" t="s">
        <v>20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/>
      </c>
      <c r="AE7" s="3" t="str">
        <f>IF(Tabelle_Auswertung[[#This Row],[Platz]]=5,CONCATENATE(Tabelle_Auswertung[[#This Row],[Bildname]]," von ",Tabelle_Auswertung[[#This Row],[Autor(in)]]),"")</f>
        <v>Andreas_Toltz_Wörter_2.jpg von Andreas Toltz</v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>
        <v>6</v>
      </c>
      <c r="B8" s="46" t="s">
        <v>111</v>
      </c>
      <c r="C8" s="15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IF(Tabelle_Auswertung[[#This Row],[Bildname]]&lt;&gt;"",SUM(Tabelle_Auswertung[[#This Row],[Juror 1]:[Juror 20]])," - ")</f>
        <v>2</v>
      </c>
      <c r="X8" s="31">
        <f>IF(Tabelle_Auswertung[[#This Row],[Bildname]]&lt;&gt;"",IF(Tabelle_Auswertung[[#This Row],[Punkte]]&gt;0,AVERAGE(Tabelle_Auswertung[[#This Row],[Juror 1]:[Juror 20]])," - ")," - ")</f>
        <v>2</v>
      </c>
      <c r="Y8" s="16">
        <f>IF(Tabelle_Auswertung[[#This Row],[Bildname]]&lt;&gt;"",IF(Tabelle_Auswertung[[#This Row],[Punkte]]&gt;0,RANK(Tabelle_Auswertung[[#This Row],[Punkte]],[Punkte],0)," - ")," - ")</f>
        <v>6</v>
      </c>
      <c r="Z8" s="32" t="s">
        <v>69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>Jan_Grünler_Wörter_1.jpg von Jan Grünler</v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>
        <v>7</v>
      </c>
      <c r="B9" s="46" t="s">
        <v>116</v>
      </c>
      <c r="C9" s="15">
        <v>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>
        <f>IF(Tabelle_Auswertung[[#This Row],[Bildname]]&lt;&gt;"",SUM(Tabelle_Auswertung[[#This Row],[Juror 1]:[Juror 20]])," - ")</f>
        <v>2</v>
      </c>
      <c r="X9" s="31">
        <f>IF(Tabelle_Auswertung[[#This Row],[Bildname]]&lt;&gt;"",IF(Tabelle_Auswertung[[#This Row],[Punkte]]&gt;0,AVERAGE(Tabelle_Auswertung[[#This Row],[Juror 1]:[Juror 20]])," - ")," - ")</f>
        <v>2</v>
      </c>
      <c r="Y9" s="16">
        <f>IF(Tabelle_Auswertung[[#This Row],[Bildname]]&lt;&gt;"",IF(Tabelle_Auswertung[[#This Row],[Punkte]]&gt;0,RANK(Tabelle_Auswertung[[#This Row],[Punkte]],[Punkte],0)," - ")," - ")</f>
        <v>6</v>
      </c>
      <c r="Z9" s="32" t="s">
        <v>25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>Susanne_Deinhardt_Wörter_3.jpg von Susanne Deinhardt</v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>
        <v>8</v>
      </c>
      <c r="B10" s="46" t="s">
        <v>112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>
        <f>IF(Tabelle_Auswertung[[#This Row],[Bildname]]&lt;&gt;"",SUM(Tabelle_Auswertung[[#This Row],[Juror 1]:[Juror 20]])," - ")</f>
        <v>1</v>
      </c>
      <c r="X10" s="31">
        <f>IF(Tabelle_Auswertung[[#This Row],[Bildname]]&lt;&gt;"",IF(Tabelle_Auswertung[[#This Row],[Punkte]]&gt;0,AVERAGE(Tabelle_Auswertung[[#This Row],[Juror 1]:[Juror 20]])," - ")," - ")</f>
        <v>1</v>
      </c>
      <c r="Y10" s="16">
        <f>IF(Tabelle_Auswertung[[#This Row],[Bildname]]&lt;&gt;"",IF(Tabelle_Auswertung[[#This Row],[Punkte]]&gt;0,RANK(Tabelle_Auswertung[[#This Row],[Punkte]],[Punkte],0)," - ")," - ")</f>
        <v>8</v>
      </c>
      <c r="Z10" s="32" t="s">
        <v>69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>Jan_Grünler_Wörter_2.jpg von Jan Grünler</v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>
        <v>9</v>
      </c>
      <c r="B11" s="46" t="s">
        <v>114</v>
      </c>
      <c r="C11" s="15">
        <v>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>
        <f>IF(Tabelle_Auswertung[[#This Row],[Bildname]]&lt;&gt;"",SUM(Tabelle_Auswertung[[#This Row],[Juror 1]:[Juror 20]])," - ")</f>
        <v>1</v>
      </c>
      <c r="X11" s="31">
        <f>IF(Tabelle_Auswertung[[#This Row],[Bildname]]&lt;&gt;"",IF(Tabelle_Auswertung[[#This Row],[Punkte]]&gt;0,AVERAGE(Tabelle_Auswertung[[#This Row],[Juror 1]:[Juror 20]])," - ")," - ")</f>
        <v>1</v>
      </c>
      <c r="Y11" s="16">
        <f>IF(Tabelle_Auswertung[[#This Row],[Bildname]]&lt;&gt;"",IF(Tabelle_Auswertung[[#This Row],[Punkte]]&gt;0,RANK(Tabelle_Auswertung[[#This Row],[Punkte]],[Punkte],0)," - ")," - ")</f>
        <v>8</v>
      </c>
      <c r="Z11" s="32" t="s">
        <v>25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>Susanne_Deinhardt_Wörter_1.jpg von Susanne Deinhardt</v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>
        <v>10</v>
      </c>
      <c r="B12" s="46" t="s">
        <v>108</v>
      </c>
      <c r="C12" s="15">
        <v>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>
        <f>IF(Tabelle_Auswertung[[#This Row],[Bildname]]&lt;&gt;"",SUM(Tabelle_Auswertung[[#This Row],[Juror 1]:[Juror 20]])," - ")</f>
        <v>1</v>
      </c>
      <c r="X12" s="31">
        <f>IF(Tabelle_Auswertung[[#This Row],[Bildname]]&lt;&gt;"",IF(Tabelle_Auswertung[[#This Row],[Punkte]]&gt;0,AVERAGE(Tabelle_Auswertung[[#This Row],[Juror 1]:[Juror 20]])," - ")," - ")</f>
        <v>1</v>
      </c>
      <c r="Y12" s="16">
        <f>IF(Tabelle_Auswertung[[#This Row],[Bildname]]&lt;&gt;"",IF(Tabelle_Auswertung[[#This Row],[Punkte]]&gt;0,RANK(Tabelle_Auswertung[[#This Row],[Punkte]],[Punkte],0)," - ")," - ")</f>
        <v>8</v>
      </c>
      <c r="Z12" s="32" t="s">
        <v>21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>Chris_Finsterer_Wörter_3.jpg von Chris Finsterer</v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>
        <v>11</v>
      </c>
      <c r="B13" s="46" t="s">
        <v>103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>
        <f>IF(Tabelle_Auswertung[[#This Row],[Bildname]]&lt;&gt;"",SUM(Tabelle_Auswertung[[#This Row],[Juror 1]:[Juror 20]])," - ")</f>
        <v>0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20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>
        <v>12</v>
      </c>
      <c r="B14" s="46" t="s">
        <v>105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>
        <f>IF(Tabelle_Auswertung[[#This Row],[Bildname]]&lt;&gt;"",SUM(Tabelle_Auswertung[[#This Row],[Juror 1]:[Juror 20]])," - ")</f>
        <v>0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20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>
        <v>13</v>
      </c>
      <c r="B15" s="46" t="s">
        <v>106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>
        <f>IF(Tabelle_Auswertung[[#This Row],[Bildname]]&lt;&gt;"",SUM(Tabelle_Auswertung[[#This Row],[Juror 1]:[Juror 20]])," - ")</f>
        <v>0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21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>
        <v>14</v>
      </c>
      <c r="B16" s="46" t="s">
        <v>107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>
        <f>IF(Tabelle_Auswertung[[#This Row],[Bildname]]&lt;&gt;"",SUM(Tabelle_Auswertung[[#This Row],[Juror 1]:[Juror 20]])," - ")</f>
        <v>0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21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3:V32 C33:D42 F33:G42 E33:E46 C50:I50">
      <formula1>1</formula1>
      <formula2>10</formula2>
    </dataValidation>
  </dataValidations>
  <hyperlinks>
    <hyperlink ref="B13" r:id="rId1"/>
    <hyperlink ref="B7" r:id="rId2"/>
    <hyperlink ref="B14" r:id="rId3"/>
    <hyperlink ref="B15" r:id="rId4"/>
    <hyperlink ref="B16" r:id="rId5"/>
    <hyperlink ref="B12" r:id="rId6"/>
    <hyperlink ref="B4" r:id="rId7"/>
    <hyperlink ref="B6" r:id="rId8"/>
    <hyperlink ref="B8" r:id="rId9"/>
    <hyperlink ref="B10" r:id="rId10"/>
    <hyperlink ref="B3" r:id="rId11"/>
    <hyperlink ref="B11" r:id="rId12"/>
    <hyperlink ref="B5" r:id="rId13"/>
    <hyperlink ref="B9" r:id="rId14"/>
  </hyperlinks>
  <pageMargins left="0.7" right="0.7" top="0.78740157499999996" bottom="0.78740157499999996" header="0.3" footer="0.3"/>
  <pageSetup paperSize="9" orientation="portrait" r:id="rId15"/>
  <drawing r:id="rId16"/>
  <legacyDrawing r:id="rId17"/>
  <tableParts count="1">
    <tablePart r:id="rId18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tabSelected="1" workbookViewId="0">
      <pane ySplit="5" topLeftCell="A6" activePane="bottomLeft" state="frozen"/>
      <selection pane="bottomLeft" activeCell="C11" sqref="A6:C11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IF(AND(Fotografen!$A12&lt;&gt;"",Fotografen!$A12&lt;&gt;" - - -"),Fotografen!$A12,"")</f>
        <v>Gerhard Rieß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12</v>
      </c>
      <c r="C6" s="5">
        <f>IF(Tabelle_Statistik[[#This Row],[Teilnahme]]="ja",RANK(Tabelle_Statistik[[#This Row],[Punkte]],[Punkte],0),IF(Tabelle_Statistik[[#This Row],[Autor(in)]]&lt;&gt;""," - ",""))</f>
        <v>1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>Gerhard Rieß</v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>Gerhard Rieß</v>
      </c>
    </row>
    <row r="7" spans="1:13">
      <c r="A7" s="3" t="str">
        <f>IF(AND(Fotografen!$A29&lt;&gt;"",Fotografen!$A29&lt;&gt;" - - -"),Fotografen!$A29,"")</f>
        <v>Susanne Deinhardt</v>
      </c>
      <c r="B7" s="5">
        <f>IF(Tabelle_Statistik[[#This Row],[Teilnahme]]="ja",SUMIF(Tabelle_Auswertung[Autor(in)],Tabelle_Statistik[[#This Row],[Autor(in)]],Tabelle_Auswertung[Punkte]),IF(Tabelle_Statistik[[#This Row],[Autor(in)]]&lt;&gt;""," - ",""))</f>
        <v>9</v>
      </c>
      <c r="C7" s="5">
        <f>IF(Tabelle_Statistik[[#This Row],[Teilnahme]]="ja",RANK(Tabelle_Statistik[[#This Row],[Punkte]],[Punkte],0),IF(Tabelle_Statistik[[#This Row],[Autor(in)]]&lt;&gt;""," - ",""))</f>
        <v>2</v>
      </c>
      <c r="D7" s="5" t="str">
        <f>IF(Tabelle_Statistik[[#This Row],[Autor(in)]]&lt;&gt;"",IF(COUNTIF(Tabelle_Auswertung[Autor(in)],Tabelle_Statistik[[#This Row],[Autor(in)]])&gt;0,"ja","nein"),"")</f>
        <v>ja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>Susanne Deinhardt</v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>Susanne Deinhardt</v>
      </c>
    </row>
    <row r="8" spans="1:13">
      <c r="A8" s="3" t="str">
        <f>IF(AND(Fotografen!$A25&lt;&gt;"",Fotografen!$A25&lt;&gt;" - - -"),Fotografen!$A25,"")</f>
        <v>Nadja Cassim</v>
      </c>
      <c r="B8" s="5">
        <f>IF(Tabelle_Statistik[[#This Row],[Teilnahme]]="ja",SUMIF(Tabelle_Auswertung[Autor(in)],Tabelle_Statistik[[#This Row],[Autor(in)]],Tabelle_Auswertung[Punkte]),IF(Tabelle_Statistik[[#This Row],[Autor(in)]]&lt;&gt;""," - ",""))</f>
        <v>8</v>
      </c>
      <c r="C8" s="5">
        <f>IF(Tabelle_Statistik[[#This Row],[Teilnahme]]="ja",RANK(Tabelle_Statistik[[#This Row],[Punkte]],[Punkte],0),IF(Tabelle_Statistik[[#This Row],[Autor(in)]]&lt;&gt;""," - ",""))</f>
        <v>3</v>
      </c>
      <c r="D8" s="5" t="str">
        <f>IF(Tabelle_Statistik[[#This Row],[Autor(in)]]&lt;&gt;"",IF(COUNTIF(Tabelle_Auswertung[Autor(in)],Tabelle_Statistik[[#This Row],[Autor(in)]])&gt;0,"ja","nein"),"")</f>
        <v>ja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>Nadja Cassim</v>
      </c>
      <c r="H8" s="5" t="str">
        <f>IF(Tabelle_Statistik[[#This Row],[Platz]]&lt;11,Tabelle_Statistik[[#This Row],[Autor(in)]],"")</f>
        <v>Nadja Cassim</v>
      </c>
    </row>
    <row r="9" spans="1:13">
      <c r="A9" s="3" t="str">
        <f>IF(AND(Fotografen!$A5&lt;&gt;"",Fotografen!$A5&lt;&gt;" - - -"),Fotografen!$A5,"")</f>
        <v>Andreas Toltz</v>
      </c>
      <c r="B9" s="5">
        <f>IF(Tabelle_Statistik[[#This Row],[Teilnahme]]="ja",SUMIF(Tabelle_Auswertung[Autor(in)],Tabelle_Statistik[[#This Row],[Autor(in)]],Tabelle_Auswertung[Punkte]),IF(Tabelle_Statistik[[#This Row],[Autor(in)]]&lt;&gt;""," - ",""))</f>
        <v>3</v>
      </c>
      <c r="C9" s="5">
        <f>IF(Tabelle_Statistik[[#This Row],[Teilnahme]]="ja",RANK(Tabelle_Statistik[[#This Row],[Punkte]],[Punkte],0),IF(Tabelle_Statistik[[#This Row],[Autor(in)]]&lt;&gt;""," - ",""))</f>
        <v>4</v>
      </c>
      <c r="D9" s="5" t="str">
        <f>IF(Tabelle_Statistik[[#This Row],[Autor(in)]]&lt;&gt;"",IF(COUNTIF(Tabelle_Auswertung[Autor(in)],Tabelle_Statistik[[#This Row],[Autor(in)]])&gt;0,"ja","nein"),"")</f>
        <v>ja</v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>Andreas Toltz</v>
      </c>
    </row>
    <row r="10" spans="1:13">
      <c r="A10" s="3" t="str">
        <f>IF(AND(Fotografen!$A17&lt;&gt;"",Fotografen!$A17&lt;&gt;" - - -"),Fotografen!$A17,"")</f>
        <v>Jan Grünler</v>
      </c>
      <c r="B10" s="5">
        <f>IF(Tabelle_Statistik[[#This Row],[Teilnahme]]="ja",SUMIF(Tabelle_Auswertung[Autor(in)],Tabelle_Statistik[[#This Row],[Autor(in)]],Tabelle_Auswertung[Punkte]),IF(Tabelle_Statistik[[#This Row],[Autor(in)]]&lt;&gt;""," - ",""))</f>
        <v>3</v>
      </c>
      <c r="C10" s="5">
        <f>IF(Tabelle_Statistik[[#This Row],[Teilnahme]]="ja",RANK(Tabelle_Statistik[[#This Row],[Punkte]],[Punkte],0),IF(Tabelle_Statistik[[#This Row],[Autor(in)]]&lt;&gt;""," - ",""))</f>
        <v>4</v>
      </c>
      <c r="D10" s="5" t="str">
        <f>IF(Tabelle_Statistik[[#This Row],[Autor(in)]]&lt;&gt;"",IF(COUNTIF(Tabelle_Auswertung[Autor(in)],Tabelle_Statistik[[#This Row],[Autor(in)]])&gt;0,"ja","nein"),"")</f>
        <v>ja</v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>Jan Grünler</v>
      </c>
    </row>
    <row r="11" spans="1:13">
      <c r="A11" s="3" t="str">
        <f>IF(AND(Fotografen!$A8&lt;&gt;"",Fotografen!$A8&lt;&gt;" - - -"),Fotografen!$A8,"")</f>
        <v>Chris Finsterer</v>
      </c>
      <c r="B11" s="5">
        <f>IF(Tabelle_Statistik[[#This Row],[Teilnahme]]="ja",SUMIF(Tabelle_Auswertung[Autor(in)],Tabelle_Statistik[[#This Row],[Autor(in)]],Tabelle_Auswertung[Punkte]),IF(Tabelle_Statistik[[#This Row],[Autor(in)]]&lt;&gt;""," - ",""))</f>
        <v>1</v>
      </c>
      <c r="C11" s="5">
        <f>IF(Tabelle_Statistik[[#This Row],[Teilnahme]]="ja",RANK(Tabelle_Statistik[[#This Row],[Punkte]],[Punkte],0),IF(Tabelle_Statistik[[#This Row],[Autor(in)]]&lt;&gt;""," - ",""))</f>
        <v>6</v>
      </c>
      <c r="D11" s="5" t="str">
        <f>IF(Tabelle_Statistik[[#This Row],[Autor(in)]]&lt;&gt;"",IF(COUNTIF(Tabelle_Auswertung[Autor(in)],Tabelle_Statistik[[#This Row],[Autor(in)]])&gt;0,"ja","nein"),"")</f>
        <v>ja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>Chris Finsterer</v>
      </c>
    </row>
    <row r="12" spans="1:13">
      <c r="A12" s="3" t="str">
        <f>IF(AND(Fotografen!$A2&lt;&gt;"",Fotografen!$A2&lt;&gt;" - - -"),Fotografen!$A2,"")</f>
        <v/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12" s="5" t="str">
        <f>IF(Tabelle_Statistik[[#This Row],[Teilnahme]]="ja",RANK(Tabelle_Statistik[[#This Row],[Punkte]],[Punkte],0),IF(Tabelle_Statistik[[#This Row],[Autor(in)]]&lt;&gt;""," - ",""))</f>
        <v/>
      </c>
      <c r="D12" s="5" t="str">
        <f>IF(Tabelle_Statistik[[#This Row],[Autor(in)]]&lt;&gt;"",IF(COUNTIF(Tabelle_Auswertung[Autor(in)],Tabelle_Statistik[[#This Row],[Autor(in)]])&gt;0,"ja","nein"),"")</f>
        <v/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IF(AND(Fotografen!$A6&lt;&gt;"",Fotografen!$A6&lt;&gt;" - - -"),Fotografen!$A6,"")</f>
        <v>Bernd Kober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IF(AND(Fotografen!$A3&lt;&gt;"",Fotografen!$A3&lt;&gt;" - - -"),Fotografen!$A3,"")</f>
        <v>Albrecht Flierl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IF(AND(Fotografen!$A4&lt;&gt;"",Fotografen!$A4&lt;&gt;" - - -"),Fotografen!$A4,"")</f>
        <v>Alexander Häberlein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IF(AND(Fotografen!$A7&lt;&gt;"",Fotografen!$A7&lt;&gt;" - - -"),Fotografen!$A7,"")</f>
        <v>Bernd Marek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IF(AND(Fotografen!$A9&lt;&gt;"",Fotografen!$A9&lt;&gt;" - - -"),Fotografen!$A9,"")</f>
        <v>Claudia Dommel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IF(AND(Fotografen!$A10&lt;&gt;"",Fotografen!$A10&lt;&gt;" - - -"),Fotografen!$A10,"")</f>
        <v>Georg Held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IF(AND(Fotografen!$A11&lt;&gt;"",Fotografen!$A11&lt;&gt;" - - -"),Fotografen!$A11,"")</f>
        <v>Georg Lindörfer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IF(AND(Fotografen!$A13&lt;&gt;"",Fotografen!$A13&lt;&gt;" - - -"),Fotografen!$A13,"")</f>
        <v>Gert Häberlein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IF(AND(Fotografen!$A14&lt;&gt;"",Fotografen!$A14&lt;&gt;" - - -"),Fotografen!$A14,"")</f>
        <v>Günter Buckl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IF(AND(Fotografen!$A15&lt;&gt;"",Fotografen!$A15&lt;&gt;" - - -"),Fotografen!$A15,"")</f>
        <v>Günter Wieser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IF(AND(Fotografen!$A16&lt;&gt;"",Fotografen!$A16&lt;&gt;" - - -"),Fotografen!$A16,"")</f>
        <v>Günther Arold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IF(AND(Fotografen!$A18&lt;&gt;"",Fotografen!$A18&lt;&gt;" - - -"),Fotografen!$A18,"")</f>
        <v>Jürgen Abt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IF(AND(Fotografen!$A19&lt;&gt;"",Fotografen!$A19&lt;&gt;" - - -"),Fotografen!$A19,"")</f>
        <v>Klaus Leitloff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IF(AND(Fotografen!$A20&lt;&gt;"",Fotografen!$A20&lt;&gt;" - - -"),Fotografen!$A20,"")</f>
        <v>Klaus Lindörfer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IF(AND(Fotografen!$A21&lt;&gt;"",Fotografen!$A21&lt;&gt;" - - -"),Fotografen!$A21,"")</f>
        <v>Lisa Schmidt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IF(AND(Fotografen!$A22&lt;&gt;"",Fotografen!$A22&lt;&gt;" - - -"),Fotografen!$A22,"")</f>
        <v>Manfred Schwab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IF(AND(Fotografen!$A23&lt;&gt;"",Fotografen!$A23&lt;&gt;" - - -"),Fotografen!$A23,"")</f>
        <v>Manfred Wenz</v>
      </c>
      <c r="B2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9" s="5" t="str">
        <f>IF(Tabelle_Statistik[[#This Row],[Teilnahme]]="ja",RANK(Tabelle_Statistik[[#This Row],[Punkte]],[Punkte],0),IF(Tabelle_Statistik[[#This Row],[Autor(in)]]&lt;&gt;""," - ",""))</f>
        <v xml:space="preserve"> - </v>
      </c>
      <c r="D29" s="5" t="str">
        <f>IF(Tabelle_Statistik[[#This Row],[Autor(in)]]&lt;&gt;"",IF(COUNTIF(Tabelle_Auswertung[Autor(in)],Tabelle_Statistik[[#This Row],[Autor(in)]])&gt;0,"ja","nein"),"")</f>
        <v>nein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/>
      </c>
    </row>
    <row r="30" spans="1:8">
      <c r="A30" s="3" t="str">
        <f>IF(AND(Fotografen!$A24&lt;&gt;"",Fotografen!$A24&lt;&gt;" - - -"),Fotografen!$A24,"")</f>
        <v>Margit Schmidt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IF(AND(Fotografen!$A26&lt;&gt;"",Fotografen!$A26&lt;&gt;" - - -"),Fotografen!$A26,"")</f>
        <v>Oliver von Guérard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IF(AND(Fotografen!$A27&lt;&gt;"",Fotografen!$A27&lt;&gt;" - - -"),Fotografen!$A27,"")</f>
        <v>Patricia Spyra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IF(AND(Fotografen!$A28&lt;&gt;"",Fotografen!$A28&lt;&gt;" - - -"),Fotografen!$A28,"")</f>
        <v>Peter Höhn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Thomas Fuchs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Walter Böse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 ht="30">
      <c r="A6" s="41">
        <v>1</v>
      </c>
      <c r="B6" s="42" t="str">
        <f>VERKETTEN_P1(Tabelle_Auswertung[Platz 1],CHAR(10))</f>
        <v>Nadja_Cassim_Wörter_1.jpg von Nadja Cassim
Gerhard_Rieß_Wörter_1.jpg von Gerhard Rieß</v>
      </c>
    </row>
    <row r="7" spans="1:2">
      <c r="A7" s="43">
        <v>2</v>
      </c>
      <c r="B7" s="44" t="str">
        <f>VERKETTEN_P1(Tabelle_Auswertung[Platz 2],CHAR(10))</f>
        <v/>
      </c>
    </row>
    <row r="8" spans="1:2">
      <c r="A8" s="41">
        <v>3</v>
      </c>
      <c r="B8" s="42" t="str">
        <f>VERKETTEN_P1(Tabelle_Auswertung[Platz 3],CHAR(10))</f>
        <v>Susanne_Deinhardt_Wörter_2.jpg von Susanne Deinhardt</v>
      </c>
    </row>
    <row r="9" spans="1:2">
      <c r="A9" s="43">
        <v>4</v>
      </c>
      <c r="B9" s="44" t="str">
        <f>VERKETTEN_P1(Tabelle_Auswertung[Platz 4],CHAR(10))</f>
        <v>Gerhard_Rieß_Wörter_2.jpg von Gerhard Rieß</v>
      </c>
    </row>
    <row r="10" spans="1:2">
      <c r="A10" s="41">
        <v>5</v>
      </c>
      <c r="B10" s="42" t="str">
        <f>VERKETTEN_P1(Tabelle_Auswertung[Platz 5],CHAR(10))</f>
        <v>Andreas_Toltz_Wörter_2.jpg von Andreas Toltz</v>
      </c>
    </row>
    <row r="11" spans="1:2" ht="30">
      <c r="A11" s="43">
        <v>6</v>
      </c>
      <c r="B11" s="44" t="str">
        <f>VERKETTEN_P1(Tabelle_Auswertung[Platz 6],CHAR(10))</f>
        <v>Jan_Grünler_Wörter_1.jpg von Jan Grünler
Susanne_Deinhardt_Wörter_3.jpg von Susanne Deinhardt</v>
      </c>
    </row>
    <row r="12" spans="1:2" ht="30">
      <c r="A12" s="41">
        <v>7</v>
      </c>
      <c r="B12" s="42" t="str">
        <f>VERKETTEN_P1(Tabelle_Auswertung[Platz 6],CHAR(10))</f>
        <v>Jan_Grünler_Wörter_1.jpg von Jan Grünler
Susanne_Deinhardt_Wörter_3.jpg von Susanne Deinhardt</v>
      </c>
    </row>
    <row r="13" spans="1:2" ht="45">
      <c r="A13" s="43">
        <v>8</v>
      </c>
      <c r="B13" s="44" t="str">
        <f>VERKETTEN_P1(Tabelle_Auswertung[Platz 8],CHAR(10))</f>
        <v>Jan_Grünler_Wörter_2.jpg von Jan Grünler
Susanne_Deinhardt_Wörter_1.jpg von Susanne Deinhardt
Chris_Finsterer_Wörter_3.jpg von Chris Finsterer</v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2"/>
  <sheetViews>
    <sheetView workbookViewId="0">
      <selection activeCell="A3" sqref="A3:A32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61</v>
      </c>
    </row>
    <row r="7" spans="1:1">
      <c r="A7" t="s">
        <v>62</v>
      </c>
    </row>
    <row r="8" spans="1:1">
      <c r="A8" t="s">
        <v>21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22</v>
      </c>
    </row>
    <row r="13" spans="1:1">
      <c r="A13" t="s">
        <v>28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19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27</v>
      </c>
    </row>
    <row r="26" spans="1:1">
      <c r="A26" t="s">
        <v>24</v>
      </c>
    </row>
    <row r="27" spans="1:1">
      <c r="A27" t="s">
        <v>26</v>
      </c>
    </row>
    <row r="28" spans="1:1">
      <c r="A28" t="s">
        <v>76</v>
      </c>
    </row>
    <row r="29" spans="1:1">
      <c r="A29" t="s">
        <v>25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12"/>
  <sheetViews>
    <sheetView workbookViewId="0">
      <selection activeCell="B15" sqref="B15:B24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80</v>
      </c>
      <c r="B1" s="47" t="s">
        <v>81</v>
      </c>
      <c r="C1" s="47" t="s">
        <v>83</v>
      </c>
      <c r="D1" s="47" t="s">
        <v>84</v>
      </c>
      <c r="E1" s="47" t="s">
        <v>85</v>
      </c>
      <c r="F1" s="47" t="s">
        <v>86</v>
      </c>
      <c r="G1" s="47" t="s">
        <v>3</v>
      </c>
      <c r="H1" s="47" t="s">
        <v>5</v>
      </c>
      <c r="I1" s="47" t="s">
        <v>6</v>
      </c>
      <c r="J1" s="47" t="s">
        <v>82</v>
      </c>
      <c r="L1" t="s">
        <v>49</v>
      </c>
      <c r="M1" t="s">
        <v>3</v>
      </c>
      <c r="N1" t="s">
        <v>6</v>
      </c>
    </row>
    <row r="2" spans="1:14">
      <c r="A2">
        <v>1</v>
      </c>
      <c r="B2" t="s">
        <v>87</v>
      </c>
      <c r="C2">
        <v>1</v>
      </c>
      <c r="D2">
        <v>3</v>
      </c>
      <c r="E2">
        <v>3</v>
      </c>
      <c r="F2">
        <v>3</v>
      </c>
      <c r="G2">
        <v>10</v>
      </c>
      <c r="H2">
        <v>2.5</v>
      </c>
      <c r="I2" s="48">
        <v>1</v>
      </c>
      <c r="J2" t="s">
        <v>98</v>
      </c>
      <c r="L2" t="s">
        <v>98</v>
      </c>
      <c r="M2">
        <v>15</v>
      </c>
      <c r="N2">
        <v>1</v>
      </c>
    </row>
    <row r="3" spans="1:14">
      <c r="A3">
        <v>2</v>
      </c>
      <c r="B3" t="s">
        <v>88</v>
      </c>
      <c r="C3">
        <v>2</v>
      </c>
      <c r="D3">
        <v>1</v>
      </c>
      <c r="E3">
        <v>1</v>
      </c>
      <c r="F3">
        <v>2</v>
      </c>
      <c r="G3">
        <v>6</v>
      </c>
      <c r="H3">
        <v>1.5</v>
      </c>
      <c r="I3" s="48">
        <v>2</v>
      </c>
      <c r="J3" t="s">
        <v>99</v>
      </c>
      <c r="L3" t="s">
        <v>99</v>
      </c>
      <c r="M3">
        <v>6</v>
      </c>
      <c r="N3">
        <v>2</v>
      </c>
    </row>
    <row r="4" spans="1:14">
      <c r="A4">
        <v>3</v>
      </c>
      <c r="B4" t="s">
        <v>89</v>
      </c>
      <c r="C4">
        <v>1</v>
      </c>
      <c r="D4">
        <v>2</v>
      </c>
      <c r="E4">
        <v>2</v>
      </c>
      <c r="F4">
        <v>1</v>
      </c>
      <c r="G4">
        <v>6</v>
      </c>
      <c r="H4">
        <v>1.5</v>
      </c>
      <c r="I4" s="48">
        <v>2</v>
      </c>
      <c r="J4" t="s">
        <v>100</v>
      </c>
      <c r="L4" t="s">
        <v>100</v>
      </c>
      <c r="M4">
        <v>6</v>
      </c>
      <c r="N4">
        <v>2</v>
      </c>
    </row>
    <row r="5" spans="1:14">
      <c r="B5" t="s">
        <v>90</v>
      </c>
      <c r="C5">
        <v>3</v>
      </c>
      <c r="D5">
        <v>2</v>
      </c>
      <c r="G5">
        <v>5</v>
      </c>
      <c r="H5">
        <v>2.5</v>
      </c>
      <c r="I5">
        <v>4</v>
      </c>
      <c r="J5" t="s">
        <v>98</v>
      </c>
      <c r="L5" t="s">
        <v>101</v>
      </c>
      <c r="M5">
        <v>3</v>
      </c>
      <c r="N5">
        <v>4</v>
      </c>
    </row>
    <row r="6" spans="1:14">
      <c r="B6" t="s">
        <v>91</v>
      </c>
      <c r="C6">
        <v>3</v>
      </c>
      <c r="G6">
        <v>3</v>
      </c>
      <c r="H6">
        <v>3</v>
      </c>
      <c r="I6">
        <v>5</v>
      </c>
      <c r="J6" t="s">
        <v>101</v>
      </c>
      <c r="L6" t="s">
        <v>102</v>
      </c>
      <c r="M6">
        <v>0</v>
      </c>
      <c r="N6">
        <v>5</v>
      </c>
    </row>
    <row r="7" spans="1:14">
      <c r="B7" t="s">
        <v>92</v>
      </c>
      <c r="J7" t="s">
        <v>98</v>
      </c>
    </row>
    <row r="8" spans="1:14">
      <c r="B8" t="s">
        <v>93</v>
      </c>
      <c r="J8" t="s">
        <v>100</v>
      </c>
    </row>
    <row r="9" spans="1:14">
      <c r="B9" t="s">
        <v>94</v>
      </c>
      <c r="J9" t="s">
        <v>100</v>
      </c>
    </row>
    <row r="10" spans="1:14">
      <c r="B10" t="s">
        <v>95</v>
      </c>
      <c r="J10" t="s">
        <v>101</v>
      </c>
    </row>
    <row r="11" spans="1:14">
      <c r="B11" t="s">
        <v>96</v>
      </c>
      <c r="J11" t="s">
        <v>101</v>
      </c>
    </row>
    <row r="12" spans="1:14">
      <c r="B12" t="s">
        <v>97</v>
      </c>
      <c r="J12" t="s">
        <v>102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DerGoth</cp:lastModifiedBy>
  <dcterms:created xsi:type="dcterms:W3CDTF">2015-02-27T05:49:54Z</dcterms:created>
  <dcterms:modified xsi:type="dcterms:W3CDTF">2016-04-09T06:00:59Z</dcterms:modified>
</cp:coreProperties>
</file>